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\Documents\casun 2015\2020\"/>
    </mc:Choice>
  </mc:AlternateContent>
  <xr:revisionPtr revIDLastSave="0" documentId="8_{D61C4D42-4730-4247-94DE-AE08315BA944}" xr6:coauthVersionLast="45" xr6:coauthVersionMax="45" xr10:uidLastSave="{00000000-0000-0000-0000-000000000000}"/>
  <bookViews>
    <workbookView xWindow="0" yWindow="600" windowWidth="24000" windowHeight="12900" xr2:uid="{00000000-000D-0000-FFFF-FFFF00000000}"/>
  </bookViews>
  <sheets>
    <sheet name="FEVRIER 2021 " sheetId="1" r:id="rId1"/>
    <sheet name="Feuil3" sheetId="3" r:id="rId2"/>
  </sheets>
  <definedNames>
    <definedName name="_xlnm.Print_Area" localSheetId="0">'FEVRIER 2021 '!$B$1:$M$24</definedName>
  </definedNames>
  <calcPr calcId="191029"/>
</workbook>
</file>

<file path=xl/calcChain.xml><?xml version="1.0" encoding="utf-8"?>
<calcChain xmlns="http://schemas.openxmlformats.org/spreadsheetml/2006/main">
  <c r="K52" i="1" l="1"/>
  <c r="K51" i="1"/>
  <c r="K50" i="1"/>
  <c r="L50" i="1" s="1"/>
  <c r="K49" i="1"/>
  <c r="K48" i="1"/>
  <c r="L48" i="1" s="1"/>
  <c r="M48" i="1" s="1"/>
  <c r="K47" i="1"/>
  <c r="L47" i="1" s="1"/>
  <c r="K46" i="1"/>
  <c r="L46" i="1" s="1"/>
  <c r="K45" i="1"/>
  <c r="K44" i="1"/>
  <c r="L44" i="1" s="1"/>
  <c r="M44" i="1" s="1"/>
  <c r="K43" i="1"/>
  <c r="K38" i="1"/>
  <c r="K42" i="1"/>
  <c r="K41" i="1"/>
  <c r="K40" i="1"/>
  <c r="L40" i="1" s="1"/>
  <c r="K39" i="1"/>
  <c r="L39" i="1" s="1"/>
  <c r="K37" i="1"/>
  <c r="L37" i="1" s="1"/>
  <c r="K36" i="1"/>
  <c r="L36" i="1" s="1"/>
  <c r="K35" i="1"/>
  <c r="K34" i="1"/>
  <c r="L34" i="1" s="1"/>
  <c r="K33" i="1"/>
  <c r="L33" i="1" s="1"/>
  <c r="K32" i="1"/>
  <c r="L32" i="1" s="1"/>
  <c r="K31" i="1"/>
  <c r="K25" i="1"/>
  <c r="K21" i="1"/>
  <c r="L21" i="1" s="1"/>
  <c r="K20" i="1"/>
  <c r="L20" i="1" s="1"/>
  <c r="M20" i="1" s="1"/>
  <c r="K19" i="1"/>
  <c r="L43" i="1" l="1"/>
  <c r="M43" i="1" s="1"/>
  <c r="L45" i="1"/>
  <c r="M45" i="1" s="1"/>
  <c r="L52" i="1"/>
  <c r="M52" i="1" s="1"/>
  <c r="L51" i="1"/>
  <c r="M51" i="1" s="1"/>
  <c r="M50" i="1"/>
  <c r="M49" i="1"/>
  <c r="L49" i="1"/>
  <c r="M47" i="1"/>
  <c r="M46" i="1"/>
  <c r="L38" i="1"/>
  <c r="M38" i="1" s="1"/>
  <c r="L25" i="1"/>
  <c r="M25" i="1" s="1"/>
  <c r="M36" i="1"/>
  <c r="M42" i="1"/>
  <c r="L42" i="1"/>
  <c r="L41" i="1"/>
  <c r="M41" i="1" s="1"/>
  <c r="M39" i="1"/>
  <c r="M40" i="1"/>
  <c r="M37" i="1"/>
  <c r="L35" i="1"/>
  <c r="M35" i="1" s="1"/>
  <c r="M34" i="1"/>
  <c r="M33" i="1"/>
  <c r="M32" i="1"/>
  <c r="M21" i="1"/>
  <c r="L19" i="1"/>
  <c r="M19" i="1" s="1"/>
  <c r="K11" i="1"/>
  <c r="L11" i="1" s="1"/>
  <c r="K7" i="1"/>
  <c r="L7" i="1" s="1"/>
  <c r="K9" i="1"/>
  <c r="L9" i="1" s="1"/>
  <c r="K10" i="1"/>
  <c r="K23" i="1"/>
  <c r="L23" i="1" s="1"/>
  <c r="K24" i="1"/>
  <c r="K22" i="1"/>
  <c r="L22" i="1" s="1"/>
  <c r="M22" i="1" s="1"/>
  <c r="K14" i="1"/>
  <c r="K16" i="1"/>
  <c r="L16" i="1" s="1"/>
  <c r="K17" i="1"/>
  <c r="K18" i="1"/>
  <c r="K15" i="1"/>
  <c r="L15" i="1" s="1"/>
  <c r="M15" i="1" s="1"/>
  <c r="K13" i="1"/>
  <c r="K12" i="1"/>
  <c r="M11" i="1" l="1"/>
  <c r="M16" i="1"/>
  <c r="M23" i="1"/>
  <c r="L13" i="1"/>
  <c r="M13" i="1" s="1"/>
  <c r="L10" i="1"/>
  <c r="M10" i="1" s="1"/>
  <c r="M9" i="1"/>
  <c r="L17" i="1"/>
  <c r="M17" i="1" s="1"/>
  <c r="L14" i="1"/>
  <c r="M14" i="1" s="1"/>
  <c r="L18" i="1"/>
  <c r="M18" i="1" s="1"/>
  <c r="L24" i="1"/>
  <c r="M24" i="1" s="1"/>
  <c r="L12" i="1"/>
  <c r="M12" i="1" s="1"/>
  <c r="M7" i="1"/>
  <c r="L31" i="1"/>
  <c r="M31" i="1" s="1"/>
</calcChain>
</file>

<file path=xl/sharedStrings.xml><?xml version="1.0" encoding="utf-8"?>
<sst xmlns="http://schemas.openxmlformats.org/spreadsheetml/2006/main" count="292" uniqueCount="134">
  <si>
    <t xml:space="preserve">TRANCHE D AGE </t>
  </si>
  <si>
    <t>NOM DU SEJOUR ET DESTINATION</t>
  </si>
  <si>
    <t>6-13 ANS</t>
  </si>
  <si>
    <t xml:space="preserve">ANCELLE - GLISSE A GOGO </t>
  </si>
  <si>
    <t>14-17 ANS</t>
  </si>
  <si>
    <t xml:space="preserve">SPECIAL FRATRIE </t>
  </si>
  <si>
    <t>DEPARTEMENT</t>
  </si>
  <si>
    <t>HAUTES-ALPES</t>
  </si>
  <si>
    <t xml:space="preserve">HAUTE-SAVOIE </t>
  </si>
  <si>
    <t>LES CARROZ-D'ARACHES  1,2,3 GLISSEZ</t>
  </si>
  <si>
    <t>ESF INCLUS</t>
  </si>
  <si>
    <t>SKI</t>
  </si>
  <si>
    <t xml:space="preserve">SKI </t>
  </si>
  <si>
    <t>SNOW</t>
  </si>
  <si>
    <t xml:space="preserve">SANS COURS ESF </t>
  </si>
  <si>
    <t>SAVOIE</t>
  </si>
  <si>
    <t>INFO FRATRIE</t>
  </si>
  <si>
    <t xml:space="preserve">DOMINANTE SEJOUR/ACTIVITES </t>
  </si>
  <si>
    <t>COURS ESF INCLUS OU SANS COURS ESF</t>
  </si>
  <si>
    <t>TARIF PUBLIC HORS TRANSPORT</t>
  </si>
  <si>
    <t>ISERE</t>
  </si>
  <si>
    <t>9-14 ANS</t>
  </si>
  <si>
    <t>AUTRANS - PREMIERES TRACES DANS LA NEIGE</t>
  </si>
  <si>
    <t>SKI - IDEAL  "PREMIERE COLO SKI"</t>
  </si>
  <si>
    <t>6-11 ANS</t>
  </si>
  <si>
    <t>DATES - VACANCES SCOLAIRES DE FEVRIER 2021  ZONE B</t>
  </si>
  <si>
    <t>DU 28/02 AU 06/03/2021</t>
  </si>
  <si>
    <t xml:space="preserve">HAUTE SAVOIE </t>
  </si>
  <si>
    <t>SPECIAL FRATRIE</t>
  </si>
  <si>
    <t xml:space="preserve">7 JOURS </t>
  </si>
  <si>
    <t xml:space="preserve">MATER 3-6 ANS </t>
  </si>
  <si>
    <t>MATER 4-6 ANS</t>
  </si>
  <si>
    <t>EQUITATION</t>
  </si>
  <si>
    <t xml:space="preserve">MATER </t>
  </si>
  <si>
    <t>AIN</t>
  </si>
  <si>
    <t>LANGUES</t>
  </si>
  <si>
    <t>BOUCHES DU RHONE</t>
  </si>
  <si>
    <t>HAUTE LOIRE</t>
  </si>
  <si>
    <t>CINEMA</t>
  </si>
  <si>
    <t>6-14 ANS</t>
  </si>
  <si>
    <t>MUSIQUE</t>
  </si>
  <si>
    <t>13-17 ANS</t>
  </si>
  <si>
    <t>DE L IMAGE A L ECRAN / TENCE</t>
  </si>
  <si>
    <t>ARTISTES EN SCENE/ TENCE</t>
  </si>
  <si>
    <t>LES ARTS DU CIRQUE/ TENCE</t>
  </si>
  <si>
    <t>CIRQUE</t>
  </si>
  <si>
    <t xml:space="preserve">6-14 ANS </t>
  </si>
  <si>
    <t>8-13 ANS ET 14-17 ANS</t>
  </si>
  <si>
    <t>MOTO QUAD</t>
  </si>
  <si>
    <t>ARTISTES</t>
  </si>
  <si>
    <t>6 JOURS</t>
  </si>
  <si>
    <t>GLOBE TROTTERS</t>
  </si>
  <si>
    <t>GRANDE BRETAGNE</t>
  </si>
  <si>
    <t xml:space="preserve">MAGIC LONDON </t>
  </si>
  <si>
    <t>11-17 ANS</t>
  </si>
  <si>
    <t>ADO</t>
  </si>
  <si>
    <t>LES PETITS PRIX SONT SIGNALES EN ROUGE</t>
  </si>
  <si>
    <t>THEME</t>
  </si>
  <si>
    <t>LES PTITS BOULIS/ ANNECY</t>
  </si>
  <si>
    <t xml:space="preserve">DUREE </t>
  </si>
  <si>
    <t>MULTI NEIGE</t>
  </si>
  <si>
    <t>7 JOURS</t>
  </si>
  <si>
    <t>MINI VERTACO DES NEIGES</t>
  </si>
  <si>
    <t xml:space="preserve">ANCELLE - GLISSE ET SOLEIL  </t>
  </si>
  <si>
    <t>ANCELLE MULTIGLISSE A LA MARTEGALE</t>
  </si>
  <si>
    <t xml:space="preserve">SKI +KARTING </t>
  </si>
  <si>
    <t>21/02 AU 27/02 ET DU 28/02 AU 06/03</t>
  </si>
  <si>
    <t>MULTI NEIGE - IDEAL PREMIERE COLO NEIGE</t>
  </si>
  <si>
    <t>21/02-27/02/2021 ET DU 28/02 AU 06/03/2021</t>
  </si>
  <si>
    <t>VILLARD DE LANS - ACCROS DE LA GLISSE</t>
  </si>
  <si>
    <t>SKI + LUGE</t>
  </si>
  <si>
    <r>
      <t xml:space="preserve">TARIF remisé CE/CSE TRANSPORT INCLUS </t>
    </r>
    <r>
      <rPr>
        <b/>
        <u/>
        <sz val="12"/>
        <color indexed="8"/>
        <rFont val="Calibri"/>
        <family val="2"/>
      </rPr>
      <t>DE MARSEILLE - sans garantie annulation</t>
    </r>
  </si>
  <si>
    <r>
      <rPr>
        <b/>
        <sz val="12"/>
        <color indexed="10"/>
        <rFont val="Calibri"/>
        <family val="2"/>
      </rPr>
      <t>EN OPTION</t>
    </r>
    <r>
      <rPr>
        <sz val="12"/>
        <color theme="1"/>
        <rFont val="Calibri"/>
        <family val="2"/>
        <scheme val="minor"/>
      </rPr>
      <t xml:space="preserve"> -TARIF DE LA </t>
    </r>
    <r>
      <rPr>
        <b/>
        <sz val="12"/>
        <color indexed="10"/>
        <rFont val="Calibri"/>
        <family val="2"/>
      </rPr>
      <t>GARANTIE ANNULATION</t>
    </r>
    <r>
      <rPr>
        <sz val="12"/>
        <color theme="1"/>
        <rFont val="Calibri"/>
        <family val="2"/>
        <scheme val="minor"/>
      </rPr>
      <t xml:space="preserve"> (SI LE CE/CSE SOUHAITE LA RAJOUTER )</t>
    </r>
  </si>
  <si>
    <r>
      <t xml:space="preserve">TARIF REMISE CE/CSE TOUT INCLUS TRANSPORT + </t>
    </r>
    <r>
      <rPr>
        <b/>
        <sz val="12"/>
        <color indexed="10"/>
        <rFont val="Calibri"/>
        <family val="2"/>
      </rPr>
      <t xml:space="preserve"> GARANTIE ANNULATION INCLUSE </t>
    </r>
  </si>
  <si>
    <t>6-13 ans et 14-17 ANS</t>
  </si>
  <si>
    <t xml:space="preserve">21/02 AU 27/02 </t>
  </si>
  <si>
    <t>LELEX- TOUT SCHUSS</t>
  </si>
  <si>
    <t>21/02 AU 27/02</t>
  </si>
  <si>
    <t xml:space="preserve">MONTAGNY COURCHEVEL - SUR LES PISTES DE COURCHEVEL </t>
  </si>
  <si>
    <t xml:space="preserve"> 21/02 au 27/02/2021</t>
  </si>
  <si>
    <t xml:space="preserve">6-9 ANS CHAM ETOILES </t>
  </si>
  <si>
    <t>ONNION- LES ETOILES DES BRASSES</t>
  </si>
  <si>
    <t>SKI OU SNOW DEBUTANT OU CONFIRMES - IDEAL  "PREMIERE COLO SKI"</t>
  </si>
  <si>
    <t>8-11 ANS</t>
  </si>
  <si>
    <t>ANNECY- LES ETOILES DES NEIGES</t>
  </si>
  <si>
    <t>SKI OU SNOW</t>
  </si>
  <si>
    <t>SKI OU SNOW CONFIRME</t>
  </si>
  <si>
    <t>9-13 ANS ET 14-16 ANS</t>
  </si>
  <si>
    <t>ST JEAN D'AULPS/ SUN SKI AND SURF</t>
  </si>
  <si>
    <t xml:space="preserve">ST JEAN D'AULPS/ GLISS ATTITUDE </t>
  </si>
  <si>
    <t>SKI DEBUTANT A LA 3EME ETOILE - IDEAL 1ERE COLO SKI</t>
  </si>
  <si>
    <t>6-12 ANS ET 13-16 ANS</t>
  </si>
  <si>
    <t xml:space="preserve">moins de 12 ans IDEAL 1ERE COLO SKI </t>
  </si>
  <si>
    <t>SPECIAL FRATRIE IDEAL 1ERE COLO SKI</t>
  </si>
  <si>
    <t>MUSHERS</t>
  </si>
  <si>
    <t>21/02-27/02 ET DU 28/02 AU 06/03</t>
  </si>
  <si>
    <t>HAUTE-LOIRE</t>
  </si>
  <si>
    <t>ST FRONT/MUSCHERS D AUVERGNE</t>
  </si>
  <si>
    <t>TENCE / MES AMIS LES HUSKIES</t>
  </si>
  <si>
    <t>LES GLIERES/ A LA RENCONTRES DES CHIENS DE TRAINEAU</t>
  </si>
  <si>
    <t>7-14 ANS</t>
  </si>
  <si>
    <t>MUSHERS + BIATHLON</t>
  </si>
  <si>
    <t>MOINS DE 12 ANS</t>
  </si>
  <si>
    <t>ANNECY- LES TRAPPEURS GIVRES DES ALPES</t>
  </si>
  <si>
    <t>MULTI ACTIVITES</t>
  </si>
  <si>
    <t>28/02-06/03</t>
  </si>
  <si>
    <t>LES CARROZ-D'ARACHES / GRAND NORD AU GRAND MASSIF</t>
  </si>
  <si>
    <t>AUTRANS/LES AVENTURIERS DU VERCORS</t>
  </si>
  <si>
    <t>TENCE/DE GLISSES EN SURPRISE</t>
  </si>
  <si>
    <t>CHAMONIX LES HOUCHES- CHAM'ETOILES 6-9 ANS / CHAM'RIDERS  10-15 ANS / GRAND CHAM 12-17 ANS</t>
  </si>
  <si>
    <t>Vacances de FEVRIER 2021 ZONE B 21/02 AU 07/03/21</t>
  </si>
  <si>
    <t>TENCE/SPORTS MECANIQUES DANS LES CEVENNES</t>
  </si>
  <si>
    <t>MULTI ACTIVITES NEIGE</t>
  </si>
  <si>
    <t>SPORTS MECANIQUES</t>
  </si>
  <si>
    <t>ANIMAUX</t>
  </si>
  <si>
    <t>ST FRONT/MES AMIS LES ANIMAUX</t>
  </si>
  <si>
    <t>6- 13 ANS</t>
  </si>
  <si>
    <t>ST FRONT/VACANCES AU GALOP</t>
  </si>
  <si>
    <t>21/02-27/02</t>
  </si>
  <si>
    <t>SPEAK ENGLISH ON THE BEACH</t>
  </si>
  <si>
    <t>MUSHERS CHIENS DE TRAINEAU ET ACTIVITES NEIGE</t>
  </si>
  <si>
    <t>ANIMAUX/FERME</t>
  </si>
  <si>
    <t xml:space="preserve">SKI ET MULTI ACTIVITES  </t>
  </si>
  <si>
    <t>MOINS DE 12 ANS -SPECIAL ENFANT PREMIERE COLO SKI</t>
  </si>
  <si>
    <t xml:space="preserve">SKI OU SNOW DEBUTANT OU CONFIRMES </t>
  </si>
  <si>
    <t xml:space="preserve">33 SEJOURS </t>
  </si>
  <si>
    <t>SEJOUR SOUS RESERVE DE REMPLISSAGE SUR CETTE SEMAINE</t>
  </si>
  <si>
    <t xml:space="preserve">SKI OU SNOW </t>
  </si>
  <si>
    <t>12-17 ANS GRAND CHAM*</t>
  </si>
  <si>
    <t xml:space="preserve">HAUT NIVEAU DE SKI SANS COURS ESF </t>
  </si>
  <si>
    <t xml:space="preserve">SKI - *LE 12-17 ANS EST RESERVE AU NIVEAU 3 ETOILES ET +  </t>
  </si>
  <si>
    <t xml:space="preserve">10-15 ANS CHAM RIDERS SNOW OU SKI </t>
  </si>
  <si>
    <t>CHAMONIX LES HOUCHES - GRAND NORD DANS LA VALLEE DE CHAMONIX</t>
  </si>
  <si>
    <t>21/02 AU 26/02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</si>
</sst>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44" fontId="2" fillId="10" borderId="1" xfId="0" applyNumberFormat="1" applyFont="1" applyFill="1" applyBorder="1" applyAlignment="1">
      <alignment horizontal="center" vertical="center" wrapText="1"/>
    </xf>
    <xf numFmtId="44" fontId="2" fillId="10" borderId="1" xfId="1" applyFont="1" applyFill="1" applyBorder="1" applyAlignment="1">
      <alignment horizontal="center" vertical="center" wrapText="1"/>
    </xf>
    <xf numFmtId="44" fontId="3" fillId="10" borderId="1" xfId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44" fontId="2" fillId="6" borderId="1" xfId="0" applyNumberFormat="1" applyFont="1" applyFill="1" applyBorder="1" applyAlignment="1">
      <alignment horizontal="center" vertical="center" wrapText="1"/>
    </xf>
    <xf numFmtId="44" fontId="3" fillId="6" borderId="1" xfId="0" applyNumberFormat="1" applyFont="1" applyFill="1" applyBorder="1" applyAlignment="1">
      <alignment horizontal="center" vertical="center" wrapText="1"/>
    </xf>
    <xf numFmtId="44" fontId="2" fillId="6" borderId="1" xfId="1" applyFont="1" applyFill="1" applyBorder="1" applyAlignment="1">
      <alignment horizontal="center" vertical="center" wrapText="1"/>
    </xf>
    <xf numFmtId="44" fontId="3" fillId="6" borderId="1" xfId="1" applyFont="1" applyFill="1" applyBorder="1" applyAlignment="1">
      <alignment horizontal="center" vertical="center"/>
    </xf>
    <xf numFmtId="44" fontId="3" fillId="11" borderId="1" xfId="0" applyNumberFormat="1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44" fontId="3" fillId="7" borderId="1" xfId="0" applyNumberFormat="1" applyFont="1" applyFill="1" applyBorder="1" applyAlignment="1">
      <alignment horizontal="center" vertical="center" wrapText="1"/>
    </xf>
    <xf numFmtId="44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4" fontId="4" fillId="5" borderId="1" xfId="1" applyFont="1" applyFill="1" applyBorder="1" applyAlignment="1">
      <alignment horizontal="center" vertical="center" wrapText="1"/>
    </xf>
    <xf numFmtId="44" fontId="5" fillId="5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4" fontId="4" fillId="2" borderId="1" xfId="0" applyNumberFormat="1" applyFont="1" applyFill="1" applyBorder="1" applyAlignment="1">
      <alignment horizontal="center" vertical="center" wrapText="1"/>
    </xf>
    <xf numFmtId="44" fontId="5" fillId="2" borderId="1" xfId="0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center"/>
    </xf>
    <xf numFmtId="44" fontId="5" fillId="11" borderId="1" xfId="0" applyNumberFormat="1" applyFont="1" applyFill="1" applyBorder="1" applyAlignment="1">
      <alignment horizontal="center" vertical="center" wrapText="1"/>
    </xf>
    <xf numFmtId="44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17" fontId="4" fillId="9" borderId="1" xfId="0" applyNumberFormat="1" applyFont="1" applyFill="1" applyBorder="1" applyAlignment="1">
      <alignment horizontal="center" vertical="center" wrapText="1"/>
    </xf>
    <xf numFmtId="44" fontId="4" fillId="9" borderId="1" xfId="0" applyNumberFormat="1" applyFont="1" applyFill="1" applyBorder="1" applyAlignment="1">
      <alignment horizontal="center" vertical="center" wrapText="1"/>
    </xf>
    <xf numFmtId="44" fontId="5" fillId="9" borderId="1" xfId="0" applyNumberFormat="1" applyFont="1" applyFill="1" applyBorder="1" applyAlignment="1">
      <alignment horizontal="center" vertical="center" wrapText="1"/>
    </xf>
    <xf numFmtId="44" fontId="4" fillId="9" borderId="1" xfId="1" applyFont="1" applyFill="1" applyBorder="1" applyAlignment="1">
      <alignment horizontal="center" vertical="center" wrapText="1"/>
    </xf>
    <xf numFmtId="44" fontId="5" fillId="9" borderId="1" xfId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44" fontId="4" fillId="5" borderId="1" xfId="0" applyNumberFormat="1" applyFont="1" applyFill="1" applyBorder="1" applyAlignment="1">
      <alignment horizontal="center" vertical="center" wrapText="1"/>
    </xf>
    <xf numFmtId="44" fontId="5" fillId="5" borderId="1" xfId="0" applyNumberFormat="1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44" fontId="4" fillId="12" borderId="1" xfId="0" applyNumberFormat="1" applyFont="1" applyFill="1" applyBorder="1" applyAlignment="1">
      <alignment horizontal="center" vertical="center" wrapText="1"/>
    </xf>
    <xf numFmtId="44" fontId="5" fillId="12" borderId="1" xfId="0" applyNumberFormat="1" applyFont="1" applyFill="1" applyBorder="1" applyAlignment="1">
      <alignment horizontal="center" vertical="center" wrapText="1"/>
    </xf>
    <xf numFmtId="44" fontId="4" fillId="12" borderId="1" xfId="1" applyFont="1" applyFill="1" applyBorder="1" applyAlignment="1">
      <alignment horizontal="center" vertical="center" wrapText="1"/>
    </xf>
    <xf numFmtId="44" fontId="5" fillId="12" borderId="1" xfId="1" applyFont="1" applyFill="1" applyBorder="1" applyAlignment="1">
      <alignment horizontal="center" vertical="center"/>
    </xf>
    <xf numFmtId="44" fontId="4" fillId="3" borderId="1" xfId="1" applyFont="1" applyFill="1" applyBorder="1" applyAlignment="1">
      <alignment horizontal="center" vertical="center" wrapText="1"/>
    </xf>
    <xf numFmtId="44" fontId="5" fillId="3" borderId="1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44" fontId="4" fillId="13" borderId="1" xfId="1" applyNumberFormat="1" applyFont="1" applyFill="1" applyBorder="1" applyAlignment="1">
      <alignment horizontal="center" vertical="center" wrapText="1"/>
    </xf>
    <xf numFmtId="44" fontId="5" fillId="13" borderId="1" xfId="0" applyNumberFormat="1" applyFont="1" applyFill="1" applyBorder="1" applyAlignment="1">
      <alignment horizontal="center" vertical="center" wrapText="1"/>
    </xf>
    <xf numFmtId="44" fontId="4" fillId="13" borderId="1" xfId="0" applyNumberFormat="1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/>
    </xf>
    <xf numFmtId="44" fontId="4" fillId="13" borderId="1" xfId="1" applyFont="1" applyFill="1" applyBorder="1" applyAlignment="1">
      <alignment horizontal="center" vertical="center" wrapText="1"/>
    </xf>
    <xf numFmtId="44" fontId="5" fillId="13" borderId="1" xfId="1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 wrapText="1"/>
    </xf>
    <xf numFmtId="44" fontId="4" fillId="12" borderId="1" xfId="1" applyNumberFormat="1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44" fontId="4" fillId="4" borderId="1" xfId="0" applyNumberFormat="1" applyFont="1" applyFill="1" applyBorder="1" applyAlignment="1">
      <alignment horizontal="center" vertical="center" wrapText="1"/>
    </xf>
    <xf numFmtId="44" fontId="5" fillId="4" borderId="1" xfId="0" applyNumberFormat="1" applyFont="1" applyFill="1" applyBorder="1" applyAlignment="1">
      <alignment horizontal="center" vertical="center" wrapText="1"/>
    </xf>
    <xf numFmtId="44" fontId="4" fillId="4" borderId="1" xfId="1" applyFont="1" applyFill="1" applyBorder="1" applyAlignment="1">
      <alignment horizontal="center" vertical="center" wrapText="1"/>
    </xf>
    <xf numFmtId="44" fontId="5" fillId="4" borderId="1" xfId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44" fontId="3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 wrapText="1"/>
    </xf>
    <xf numFmtId="44" fontId="2" fillId="7" borderId="1" xfId="1" applyNumberFormat="1" applyFont="1" applyFill="1" applyBorder="1" applyAlignment="1">
      <alignment horizontal="center" vertical="center" wrapText="1"/>
    </xf>
    <xf numFmtId="44" fontId="3" fillId="11" borderId="1" xfId="0" applyNumberFormat="1" applyFont="1" applyFill="1" applyBorder="1" applyAlignment="1">
      <alignment horizontal="center" vertical="center" wrapText="1"/>
    </xf>
    <xf numFmtId="44" fontId="2" fillId="7" borderId="1" xfId="0" applyNumberFormat="1" applyFont="1" applyFill="1" applyBorder="1" applyAlignment="1">
      <alignment horizontal="center" vertical="center" wrapText="1"/>
    </xf>
    <xf numFmtId="44" fontId="5" fillId="13" borderId="1" xfId="0" applyNumberFormat="1" applyFont="1" applyFill="1" applyBorder="1" applyAlignment="1">
      <alignment horizontal="center" vertical="center" wrapText="1"/>
    </xf>
    <xf numFmtId="44" fontId="4" fillId="13" borderId="1" xfId="0" applyNumberFormat="1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178593</xdr:colOff>
      <xdr:row>0</xdr:row>
      <xdr:rowOff>154783</xdr:rowOff>
    </xdr:from>
    <xdr:to>
      <xdr:col>12</xdr:col>
      <xdr:colOff>187324</xdr:colOff>
      <xdr:row>3</xdr:row>
      <xdr:rowOff>2428875</xdr:rowOff>
    </xdr:to>
    <xdr:pic>
      <xdr:nvPicPr>
        <xdr:cNvPr id="1085" name="Picture 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73062" y="154783"/>
          <a:ext cx="7810500" cy="284559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2"/>
  <sheetViews>
    <sheetView tabSelected="1" topLeftCell="C41" zoomScale="90" zoomScaleNormal="90" workbookViewId="0">
      <selection activeCell="K51" sqref="K51"/>
    </sheetView>
  </sheetViews>
  <sheetFormatPr baseColWidth="10" defaultRowHeight="15.75" x14ac:dyDescent="0.25"/>
  <cols>
    <col min="1" max="1" width="26.28515625" style="66" customWidth="1"/>
    <col min="2" max="2" width="35.28515625" customWidth="1"/>
    <col min="3" max="3" width="23.28515625" customWidth="1"/>
    <col min="4" max="4" width="21.5703125" customWidth="1"/>
    <col min="5" max="5" width="35.7109375" style="1" customWidth="1"/>
    <col min="6" max="6" width="31.85546875" style="1" customWidth="1"/>
    <col min="7" max="7" width="22.42578125" style="1" customWidth="1"/>
    <col min="8" max="8" width="25.7109375" style="1" customWidth="1"/>
    <col min="9" max="9" width="18.28515625" style="1" customWidth="1"/>
    <col min="10" max="10" width="14.140625" style="1" customWidth="1"/>
    <col min="11" max="11" width="27.85546875" style="1" customWidth="1"/>
    <col min="12" max="12" width="31.140625" style="1" customWidth="1"/>
    <col min="13" max="13" width="23.28515625" customWidth="1"/>
  </cols>
  <sheetData>
    <row r="1" spans="1:14" ht="15" customHeight="1" x14ac:dyDescent="0.25">
      <c r="A1" s="114" t="s">
        <v>110</v>
      </c>
      <c r="B1" s="114"/>
      <c r="C1" s="114"/>
      <c r="D1" s="114"/>
      <c r="E1" s="114"/>
      <c r="F1" s="114"/>
      <c r="G1" s="114"/>
      <c r="H1" s="39"/>
      <c r="I1" s="39"/>
      <c r="J1" s="39"/>
      <c r="K1" s="39"/>
      <c r="L1" s="39"/>
      <c r="M1" s="23"/>
      <c r="N1" s="23"/>
    </row>
    <row r="2" spans="1:14" ht="15" customHeight="1" x14ac:dyDescent="0.25">
      <c r="A2" s="114"/>
      <c r="B2" s="114"/>
      <c r="C2" s="114"/>
      <c r="D2" s="114"/>
      <c r="E2" s="114"/>
      <c r="F2" s="114"/>
      <c r="G2" s="114"/>
      <c r="H2" s="39"/>
      <c r="I2" s="39"/>
      <c r="J2" s="39"/>
      <c r="K2" s="39"/>
      <c r="L2" s="39"/>
      <c r="M2" s="23"/>
      <c r="N2" s="23"/>
    </row>
    <row r="3" spans="1:14" ht="15" customHeight="1" x14ac:dyDescent="0.25">
      <c r="A3" s="114"/>
      <c r="B3" s="114"/>
      <c r="C3" s="114"/>
      <c r="D3" s="114"/>
      <c r="E3" s="114"/>
      <c r="F3" s="114"/>
      <c r="G3" s="114"/>
      <c r="H3" s="39"/>
      <c r="I3" s="39"/>
      <c r="J3" s="39"/>
      <c r="K3" s="39"/>
      <c r="L3" s="39"/>
      <c r="M3" s="23"/>
      <c r="N3" s="23"/>
    </row>
    <row r="4" spans="1:14" ht="198.75" customHeight="1" x14ac:dyDescent="0.25">
      <c r="A4" s="114"/>
      <c r="B4" s="114"/>
      <c r="C4" s="114"/>
      <c r="D4" s="114"/>
      <c r="E4" s="114"/>
      <c r="F4" s="114"/>
      <c r="G4" s="114"/>
      <c r="H4" s="39"/>
      <c r="I4" s="39"/>
      <c r="J4" s="39"/>
      <c r="K4" s="39"/>
      <c r="L4" s="39"/>
      <c r="M4" s="23"/>
      <c r="N4" s="23"/>
    </row>
    <row r="5" spans="1:14" ht="87" customHeight="1" x14ac:dyDescent="0.25">
      <c r="B5" s="40"/>
      <c r="C5" s="40"/>
      <c r="D5" s="40"/>
      <c r="E5" s="15" t="s">
        <v>56</v>
      </c>
      <c r="F5" s="16"/>
      <c r="G5" s="40"/>
      <c r="H5" s="39"/>
      <c r="I5" s="39"/>
      <c r="J5" s="39"/>
      <c r="K5" s="15" t="s">
        <v>56</v>
      </c>
      <c r="L5" s="39"/>
      <c r="M5" s="23"/>
      <c r="N5" s="23"/>
    </row>
    <row r="6" spans="1:14" ht="78.75" x14ac:dyDescent="0.25">
      <c r="A6" s="43" t="s">
        <v>57</v>
      </c>
      <c r="B6" s="24" t="s">
        <v>25</v>
      </c>
      <c r="C6" s="25" t="s">
        <v>16</v>
      </c>
      <c r="D6" s="25" t="s">
        <v>6</v>
      </c>
      <c r="E6" s="24" t="s">
        <v>1</v>
      </c>
      <c r="F6" s="24" t="s">
        <v>59</v>
      </c>
      <c r="G6" s="24" t="s">
        <v>17</v>
      </c>
      <c r="H6" s="24" t="s">
        <v>18</v>
      </c>
      <c r="I6" s="24" t="s">
        <v>0</v>
      </c>
      <c r="J6" s="24" t="s">
        <v>19</v>
      </c>
      <c r="K6" s="26" t="s">
        <v>71</v>
      </c>
      <c r="L6" s="24" t="s">
        <v>72</v>
      </c>
      <c r="M6" s="26" t="s">
        <v>73</v>
      </c>
      <c r="N6" s="23" t="s">
        <v>125</v>
      </c>
    </row>
    <row r="7" spans="1:14" ht="42" customHeight="1" x14ac:dyDescent="0.25">
      <c r="A7" s="102" t="s">
        <v>33</v>
      </c>
      <c r="B7" s="103" t="s">
        <v>66</v>
      </c>
      <c r="C7" s="104" t="s">
        <v>5</v>
      </c>
      <c r="D7" s="105" t="s">
        <v>27</v>
      </c>
      <c r="E7" s="106" t="s">
        <v>58</v>
      </c>
      <c r="F7" s="103" t="s">
        <v>61</v>
      </c>
      <c r="G7" s="103" t="s">
        <v>60</v>
      </c>
      <c r="H7" s="103"/>
      <c r="I7" s="103" t="s">
        <v>30</v>
      </c>
      <c r="J7" s="107">
        <v>505</v>
      </c>
      <c r="K7" s="108">
        <f>(J7*0.95)+195</f>
        <v>674.75</v>
      </c>
      <c r="L7" s="109">
        <f>K7*0.045</f>
        <v>30.36375</v>
      </c>
      <c r="M7" s="101">
        <f>K7+L7</f>
        <v>705.11374999999998</v>
      </c>
      <c r="N7" s="23"/>
    </row>
    <row r="8" spans="1:14" ht="20.25" customHeight="1" x14ac:dyDescent="0.25">
      <c r="A8" s="102"/>
      <c r="B8" s="103"/>
      <c r="C8" s="104"/>
      <c r="D8" s="105"/>
      <c r="E8" s="106"/>
      <c r="F8" s="103"/>
      <c r="G8" s="103"/>
      <c r="H8" s="103"/>
      <c r="I8" s="103"/>
      <c r="J8" s="107"/>
      <c r="K8" s="108"/>
      <c r="L8" s="109"/>
      <c r="M8" s="101"/>
      <c r="N8" s="23"/>
    </row>
    <row r="9" spans="1:14" ht="42" customHeight="1" x14ac:dyDescent="0.25">
      <c r="A9" s="102"/>
      <c r="B9" s="21" t="s">
        <v>66</v>
      </c>
      <c r="C9" s="44" t="s">
        <v>28</v>
      </c>
      <c r="D9" s="20" t="s">
        <v>20</v>
      </c>
      <c r="E9" s="14" t="s">
        <v>62</v>
      </c>
      <c r="F9" s="22" t="s">
        <v>61</v>
      </c>
      <c r="G9" s="21" t="s">
        <v>60</v>
      </c>
      <c r="H9" s="21"/>
      <c r="I9" s="21" t="s">
        <v>31</v>
      </c>
      <c r="J9" s="19">
        <v>496</v>
      </c>
      <c r="K9" s="13">
        <f>(J9*0.95)+115</f>
        <v>586.20000000000005</v>
      </c>
      <c r="L9" s="19">
        <f>K9*0.045</f>
        <v>26.379000000000001</v>
      </c>
      <c r="M9" s="18">
        <f>K9+L9</f>
        <v>612.57900000000006</v>
      </c>
      <c r="N9" s="23"/>
    </row>
    <row r="10" spans="1:14" ht="45" customHeight="1" x14ac:dyDescent="0.25">
      <c r="A10" s="121" t="s">
        <v>122</v>
      </c>
      <c r="B10" s="97" t="s">
        <v>66</v>
      </c>
      <c r="C10" s="98" t="s">
        <v>5</v>
      </c>
      <c r="D10" s="78" t="s">
        <v>7</v>
      </c>
      <c r="E10" s="79" t="s">
        <v>63</v>
      </c>
      <c r="F10" s="59" t="s">
        <v>61</v>
      </c>
      <c r="G10" s="79" t="s">
        <v>12</v>
      </c>
      <c r="H10" s="59" t="s">
        <v>10</v>
      </c>
      <c r="I10" s="59" t="s">
        <v>2</v>
      </c>
      <c r="J10" s="80">
        <v>707</v>
      </c>
      <c r="K10" s="61">
        <f>(J10*0.95)+110</f>
        <v>781.65</v>
      </c>
      <c r="L10" s="60">
        <f t="shared" ref="L10:L24" si="0">K10*0.045</f>
        <v>35.174250000000001</v>
      </c>
      <c r="M10" s="61">
        <f>K10+L10</f>
        <v>816.82425000000001</v>
      </c>
      <c r="N10" s="23"/>
    </row>
    <row r="11" spans="1:14" ht="47.25" x14ac:dyDescent="0.25">
      <c r="A11" s="121"/>
      <c r="B11" s="97"/>
      <c r="C11" s="98"/>
      <c r="D11" s="78" t="s">
        <v>7</v>
      </c>
      <c r="E11" s="79" t="s">
        <v>64</v>
      </c>
      <c r="F11" s="59" t="s">
        <v>29</v>
      </c>
      <c r="G11" s="79" t="s">
        <v>67</v>
      </c>
      <c r="H11" s="59" t="s">
        <v>10</v>
      </c>
      <c r="I11" s="59" t="s">
        <v>2</v>
      </c>
      <c r="J11" s="80">
        <v>694</v>
      </c>
      <c r="K11" s="61">
        <f>(J11*0.95)+110</f>
        <v>769.3</v>
      </c>
      <c r="L11" s="60">
        <f t="shared" si="0"/>
        <v>34.618499999999997</v>
      </c>
      <c r="M11" s="61">
        <f>K11+L11</f>
        <v>803.91849999999999</v>
      </c>
      <c r="N11" s="23"/>
    </row>
    <row r="12" spans="1:14" ht="35.25" customHeight="1" x14ac:dyDescent="0.25">
      <c r="A12" s="121"/>
      <c r="B12" s="97"/>
      <c r="C12" s="98"/>
      <c r="D12" s="78" t="s">
        <v>7</v>
      </c>
      <c r="E12" s="79" t="s">
        <v>3</v>
      </c>
      <c r="F12" s="59" t="s">
        <v>29</v>
      </c>
      <c r="G12" s="79" t="s">
        <v>65</v>
      </c>
      <c r="H12" s="59" t="s">
        <v>10</v>
      </c>
      <c r="I12" s="59" t="s">
        <v>4</v>
      </c>
      <c r="J12" s="80">
        <v>779</v>
      </c>
      <c r="K12" s="61">
        <f>(J12*0.95)+110</f>
        <v>850.05</v>
      </c>
      <c r="L12" s="60">
        <f t="shared" si="0"/>
        <v>38.252249999999997</v>
      </c>
      <c r="M12" s="61">
        <f t="shared" ref="M12:M24" si="1">K12+L12</f>
        <v>888.30224999999996</v>
      </c>
      <c r="N12" s="23"/>
    </row>
    <row r="13" spans="1:14" ht="50.25" customHeight="1" x14ac:dyDescent="0.25">
      <c r="A13" s="121"/>
      <c r="B13" s="59" t="s">
        <v>68</v>
      </c>
      <c r="C13" s="81"/>
      <c r="D13" s="78" t="s">
        <v>20</v>
      </c>
      <c r="E13" s="27" t="s">
        <v>69</v>
      </c>
      <c r="F13" s="59" t="s">
        <v>61</v>
      </c>
      <c r="G13" s="79" t="s">
        <v>70</v>
      </c>
      <c r="H13" s="59" t="s">
        <v>10</v>
      </c>
      <c r="I13" s="59" t="s">
        <v>21</v>
      </c>
      <c r="J13" s="80">
        <v>690</v>
      </c>
      <c r="K13" s="41">
        <f>(J13*0.95)+115</f>
        <v>770.5</v>
      </c>
      <c r="L13" s="62">
        <f t="shared" si="0"/>
        <v>34.672499999999999</v>
      </c>
      <c r="M13" s="63">
        <f>K13+L13</f>
        <v>805.17250000000001</v>
      </c>
      <c r="N13" s="23"/>
    </row>
    <row r="14" spans="1:14" ht="66.75" customHeight="1" x14ac:dyDescent="0.25">
      <c r="A14" s="91" t="s">
        <v>12</v>
      </c>
      <c r="B14" s="69" t="s">
        <v>66</v>
      </c>
      <c r="C14" s="77" t="s">
        <v>123</v>
      </c>
      <c r="D14" s="67" t="s">
        <v>20</v>
      </c>
      <c r="E14" s="27" t="s">
        <v>22</v>
      </c>
      <c r="F14" s="69" t="s">
        <v>61</v>
      </c>
      <c r="G14" s="68" t="s">
        <v>23</v>
      </c>
      <c r="H14" s="69" t="s">
        <v>10</v>
      </c>
      <c r="I14" s="69" t="s">
        <v>24</v>
      </c>
      <c r="J14" s="70">
        <v>632</v>
      </c>
      <c r="K14" s="41">
        <f>(J14*0.95)+115</f>
        <v>715.4</v>
      </c>
      <c r="L14" s="74">
        <f t="shared" si="0"/>
        <v>32.192999999999998</v>
      </c>
      <c r="M14" s="75">
        <f>K14+L14</f>
        <v>747.59299999999996</v>
      </c>
      <c r="N14" s="23"/>
    </row>
    <row r="15" spans="1:14" ht="30" customHeight="1" x14ac:dyDescent="0.25">
      <c r="A15" s="122" t="s">
        <v>127</v>
      </c>
      <c r="B15" s="96" t="s">
        <v>26</v>
      </c>
      <c r="C15" s="100" t="s">
        <v>5</v>
      </c>
      <c r="D15" s="99" t="s">
        <v>8</v>
      </c>
      <c r="E15" s="68" t="s">
        <v>9</v>
      </c>
      <c r="F15" s="69" t="s">
        <v>61</v>
      </c>
      <c r="G15" s="68" t="s">
        <v>12</v>
      </c>
      <c r="H15" s="69" t="s">
        <v>10</v>
      </c>
      <c r="I15" s="69" t="s">
        <v>74</v>
      </c>
      <c r="J15" s="72">
        <v>775</v>
      </c>
      <c r="K15" s="71">
        <f t="shared" ref="K15:K24" si="2">(J15*0.95)+195</f>
        <v>931.25</v>
      </c>
      <c r="L15" s="72">
        <f t="shared" si="0"/>
        <v>41.90625</v>
      </c>
      <c r="M15" s="71">
        <f t="shared" si="1"/>
        <v>973.15625</v>
      </c>
      <c r="N15" s="23"/>
    </row>
    <row r="16" spans="1:14" ht="31.5" x14ac:dyDescent="0.25">
      <c r="A16" s="122"/>
      <c r="B16" s="96"/>
      <c r="C16" s="100"/>
      <c r="D16" s="99"/>
      <c r="E16" s="68" t="s">
        <v>9</v>
      </c>
      <c r="F16" s="69" t="s">
        <v>61</v>
      </c>
      <c r="G16" s="68" t="s">
        <v>13</v>
      </c>
      <c r="H16" s="69" t="s">
        <v>10</v>
      </c>
      <c r="I16" s="69" t="s">
        <v>74</v>
      </c>
      <c r="J16" s="72">
        <v>775</v>
      </c>
      <c r="K16" s="71">
        <f t="shared" si="2"/>
        <v>931.25</v>
      </c>
      <c r="L16" s="72">
        <f t="shared" si="0"/>
        <v>41.90625</v>
      </c>
      <c r="M16" s="71">
        <f t="shared" si="1"/>
        <v>973.15625</v>
      </c>
      <c r="N16" s="23"/>
    </row>
    <row r="17" spans="1:14" ht="31.5" x14ac:dyDescent="0.25">
      <c r="A17" s="122"/>
      <c r="B17" s="96"/>
      <c r="C17" s="100"/>
      <c r="D17" s="99"/>
      <c r="E17" s="68" t="s">
        <v>9</v>
      </c>
      <c r="F17" s="69" t="s">
        <v>61</v>
      </c>
      <c r="G17" s="68" t="s">
        <v>12</v>
      </c>
      <c r="H17" s="69" t="s">
        <v>14</v>
      </c>
      <c r="I17" s="69" t="s">
        <v>74</v>
      </c>
      <c r="J17" s="72">
        <v>695</v>
      </c>
      <c r="K17" s="71">
        <f t="shared" si="2"/>
        <v>855.25</v>
      </c>
      <c r="L17" s="72">
        <f t="shared" si="0"/>
        <v>38.486249999999998</v>
      </c>
      <c r="M17" s="71">
        <f t="shared" si="1"/>
        <v>893.73625000000004</v>
      </c>
      <c r="N17" s="23"/>
    </row>
    <row r="18" spans="1:14" ht="31.5" x14ac:dyDescent="0.25">
      <c r="A18" s="122"/>
      <c r="B18" s="96"/>
      <c r="C18" s="100"/>
      <c r="D18" s="99"/>
      <c r="E18" s="68" t="s">
        <v>9</v>
      </c>
      <c r="F18" s="69" t="s">
        <v>61</v>
      </c>
      <c r="G18" s="68" t="s">
        <v>13</v>
      </c>
      <c r="H18" s="69" t="s">
        <v>14</v>
      </c>
      <c r="I18" s="69" t="s">
        <v>74</v>
      </c>
      <c r="J18" s="72">
        <v>695</v>
      </c>
      <c r="K18" s="71">
        <f t="shared" si="2"/>
        <v>855.25</v>
      </c>
      <c r="L18" s="72">
        <f t="shared" si="0"/>
        <v>38.486249999999998</v>
      </c>
      <c r="M18" s="71">
        <f t="shared" si="1"/>
        <v>893.73625000000004</v>
      </c>
      <c r="N18" s="23"/>
    </row>
    <row r="19" spans="1:14" ht="58.5" customHeight="1" x14ac:dyDescent="0.25">
      <c r="A19" s="122" t="s">
        <v>12</v>
      </c>
      <c r="B19" s="96" t="s">
        <v>75</v>
      </c>
      <c r="C19" s="100" t="s">
        <v>28</v>
      </c>
      <c r="D19" s="99" t="s">
        <v>34</v>
      </c>
      <c r="E19" s="95" t="s">
        <v>76</v>
      </c>
      <c r="F19" s="96" t="s">
        <v>29</v>
      </c>
      <c r="G19" s="68" t="s">
        <v>11</v>
      </c>
      <c r="H19" s="69" t="s">
        <v>10</v>
      </c>
      <c r="I19" s="69" t="s">
        <v>39</v>
      </c>
      <c r="J19" s="72">
        <v>762</v>
      </c>
      <c r="K19" s="71">
        <f>(J19*0.95)+178</f>
        <v>901.9</v>
      </c>
      <c r="L19" s="72">
        <f t="shared" si="0"/>
        <v>40.585499999999996</v>
      </c>
      <c r="M19" s="71">
        <f t="shared" si="1"/>
        <v>942.4855</v>
      </c>
      <c r="N19" s="23"/>
    </row>
    <row r="20" spans="1:14" ht="58.5" customHeight="1" x14ac:dyDescent="0.25">
      <c r="A20" s="122"/>
      <c r="B20" s="96"/>
      <c r="C20" s="100"/>
      <c r="D20" s="99"/>
      <c r="E20" s="95"/>
      <c r="F20" s="96"/>
      <c r="G20" s="68" t="s">
        <v>11</v>
      </c>
      <c r="H20" s="69" t="s">
        <v>14</v>
      </c>
      <c r="I20" s="69" t="s">
        <v>39</v>
      </c>
      <c r="J20" s="72">
        <v>619</v>
      </c>
      <c r="K20" s="41">
        <f>(J20*0.95)+178</f>
        <v>766.05</v>
      </c>
      <c r="L20" s="72">
        <f t="shared" si="0"/>
        <v>34.472249999999995</v>
      </c>
      <c r="M20" s="71">
        <f t="shared" si="1"/>
        <v>800.52224999999999</v>
      </c>
      <c r="N20" s="23"/>
    </row>
    <row r="21" spans="1:14" ht="39" customHeight="1" x14ac:dyDescent="0.25">
      <c r="A21" s="122" t="s">
        <v>85</v>
      </c>
      <c r="B21" s="96" t="s">
        <v>79</v>
      </c>
      <c r="C21" s="100" t="s">
        <v>5</v>
      </c>
      <c r="D21" s="99" t="s">
        <v>15</v>
      </c>
      <c r="E21" s="68" t="s">
        <v>78</v>
      </c>
      <c r="F21" s="96" t="s">
        <v>29</v>
      </c>
      <c r="G21" s="68" t="s">
        <v>11</v>
      </c>
      <c r="H21" s="69" t="s">
        <v>10</v>
      </c>
      <c r="I21" s="69" t="s">
        <v>74</v>
      </c>
      <c r="J21" s="72">
        <v>775</v>
      </c>
      <c r="K21" s="71">
        <f t="shared" si="2"/>
        <v>931.25</v>
      </c>
      <c r="L21" s="72">
        <f t="shared" si="0"/>
        <v>41.90625</v>
      </c>
      <c r="M21" s="71">
        <f t="shared" si="1"/>
        <v>973.15625</v>
      </c>
      <c r="N21" s="23"/>
    </row>
    <row r="22" spans="1:14" ht="47.25" customHeight="1" x14ac:dyDescent="0.25">
      <c r="A22" s="122"/>
      <c r="B22" s="96"/>
      <c r="C22" s="100"/>
      <c r="D22" s="99"/>
      <c r="E22" s="68" t="s">
        <v>78</v>
      </c>
      <c r="F22" s="96"/>
      <c r="G22" s="68" t="s">
        <v>13</v>
      </c>
      <c r="H22" s="69" t="s">
        <v>10</v>
      </c>
      <c r="I22" s="69" t="s">
        <v>74</v>
      </c>
      <c r="J22" s="72">
        <v>775</v>
      </c>
      <c r="K22" s="71">
        <f t="shared" si="2"/>
        <v>931.25</v>
      </c>
      <c r="L22" s="72">
        <f t="shared" si="0"/>
        <v>41.90625</v>
      </c>
      <c r="M22" s="71">
        <f t="shared" si="1"/>
        <v>973.15625</v>
      </c>
      <c r="N22" s="23"/>
    </row>
    <row r="23" spans="1:14" ht="47.25" customHeight="1" x14ac:dyDescent="0.25">
      <c r="A23" s="122"/>
      <c r="B23" s="96"/>
      <c r="C23" s="100"/>
      <c r="D23" s="99"/>
      <c r="E23" s="68" t="s">
        <v>78</v>
      </c>
      <c r="F23" s="96"/>
      <c r="G23" s="68" t="s">
        <v>11</v>
      </c>
      <c r="H23" s="69" t="s">
        <v>14</v>
      </c>
      <c r="I23" s="69" t="s">
        <v>74</v>
      </c>
      <c r="J23" s="72">
        <v>695</v>
      </c>
      <c r="K23" s="71">
        <f t="shared" si="2"/>
        <v>855.25</v>
      </c>
      <c r="L23" s="72">
        <f t="shared" si="0"/>
        <v>38.486249999999998</v>
      </c>
      <c r="M23" s="71">
        <f t="shared" si="1"/>
        <v>893.73625000000004</v>
      </c>
      <c r="N23" s="23"/>
    </row>
    <row r="24" spans="1:14" ht="45" customHeight="1" x14ac:dyDescent="0.25">
      <c r="A24" s="122"/>
      <c r="B24" s="96"/>
      <c r="C24" s="100"/>
      <c r="D24" s="99"/>
      <c r="E24" s="68" t="s">
        <v>78</v>
      </c>
      <c r="F24" s="96"/>
      <c r="G24" s="68" t="s">
        <v>13</v>
      </c>
      <c r="H24" s="69" t="s">
        <v>14</v>
      </c>
      <c r="I24" s="69" t="s">
        <v>74</v>
      </c>
      <c r="J24" s="72">
        <v>695</v>
      </c>
      <c r="K24" s="71">
        <f t="shared" si="2"/>
        <v>855.25</v>
      </c>
      <c r="L24" s="72">
        <f t="shared" si="0"/>
        <v>38.486249999999998</v>
      </c>
      <c r="M24" s="71">
        <f t="shared" si="1"/>
        <v>893.73625000000004</v>
      </c>
      <c r="N24" s="23"/>
    </row>
    <row r="25" spans="1:14" ht="15.75" customHeight="1" x14ac:dyDescent="0.25">
      <c r="A25" s="122" t="s">
        <v>12</v>
      </c>
      <c r="B25" s="96" t="s">
        <v>66</v>
      </c>
      <c r="C25" s="100" t="s">
        <v>28</v>
      </c>
      <c r="D25" s="99" t="s">
        <v>8</v>
      </c>
      <c r="E25" s="112" t="s">
        <v>109</v>
      </c>
      <c r="F25" s="96" t="s">
        <v>61</v>
      </c>
      <c r="G25" s="112" t="s">
        <v>130</v>
      </c>
      <c r="H25" s="96" t="s">
        <v>10</v>
      </c>
      <c r="I25" s="96" t="s">
        <v>80</v>
      </c>
      <c r="J25" s="111">
        <v>775</v>
      </c>
      <c r="K25" s="110">
        <f>(J25*0.95)+195</f>
        <v>931.25</v>
      </c>
      <c r="L25" s="111">
        <f>K25*0.045</f>
        <v>41.90625</v>
      </c>
      <c r="M25" s="110">
        <f>K25+L25</f>
        <v>973.15625</v>
      </c>
      <c r="N25" s="23"/>
    </row>
    <row r="26" spans="1:14" ht="23.25" customHeight="1" x14ac:dyDescent="0.25">
      <c r="A26" s="122"/>
      <c r="B26" s="96"/>
      <c r="C26" s="100"/>
      <c r="D26" s="99"/>
      <c r="E26" s="112"/>
      <c r="F26" s="96"/>
      <c r="G26" s="112"/>
      <c r="H26" s="96"/>
      <c r="I26" s="96"/>
      <c r="J26" s="111"/>
      <c r="K26" s="110"/>
      <c r="L26" s="111"/>
      <c r="M26" s="110"/>
      <c r="N26" s="23"/>
    </row>
    <row r="27" spans="1:14" ht="28.9" customHeight="1" x14ac:dyDescent="0.25">
      <c r="A27" s="122"/>
      <c r="B27" s="96"/>
      <c r="C27" s="100"/>
      <c r="D27" s="99"/>
      <c r="E27" s="112"/>
      <c r="F27" s="96"/>
      <c r="G27" s="112"/>
      <c r="H27" s="96" t="s">
        <v>10</v>
      </c>
      <c r="I27" s="96" t="s">
        <v>131</v>
      </c>
      <c r="J27" s="111"/>
      <c r="K27" s="110"/>
      <c r="L27" s="111"/>
      <c r="M27" s="110"/>
      <c r="N27" s="23"/>
    </row>
    <row r="28" spans="1:14" ht="58.5" hidden="1" customHeight="1" x14ac:dyDescent="0.25">
      <c r="A28" s="122"/>
      <c r="B28" s="96"/>
      <c r="C28" s="100"/>
      <c r="D28" s="99"/>
      <c r="E28" s="112"/>
      <c r="F28" s="96"/>
      <c r="G28" s="112"/>
      <c r="H28" s="96"/>
      <c r="I28" s="96"/>
      <c r="J28" s="111"/>
      <c r="K28" s="110"/>
      <c r="L28" s="111"/>
      <c r="M28" s="110"/>
      <c r="N28" s="23"/>
    </row>
    <row r="29" spans="1:14" ht="22.5" customHeight="1" x14ac:dyDescent="0.25">
      <c r="A29" s="122"/>
      <c r="B29" s="96"/>
      <c r="C29" s="100"/>
      <c r="D29" s="99"/>
      <c r="E29" s="112"/>
      <c r="F29" s="96"/>
      <c r="G29" s="112"/>
      <c r="H29" s="96"/>
      <c r="I29" s="96"/>
      <c r="J29" s="111"/>
      <c r="K29" s="110"/>
      <c r="L29" s="111"/>
      <c r="M29" s="110"/>
      <c r="N29" s="23"/>
    </row>
    <row r="30" spans="1:14" ht="36" customHeight="1" x14ac:dyDescent="0.25">
      <c r="A30" s="122"/>
      <c r="B30" s="96"/>
      <c r="C30" s="100"/>
      <c r="D30" s="99"/>
      <c r="E30" s="112"/>
      <c r="F30" s="96"/>
      <c r="G30" s="112"/>
      <c r="H30" s="69" t="s">
        <v>129</v>
      </c>
      <c r="I30" s="69" t="s">
        <v>128</v>
      </c>
      <c r="J30" s="111"/>
      <c r="K30" s="110"/>
      <c r="L30" s="111"/>
      <c r="M30" s="110"/>
      <c r="N30" s="23"/>
    </row>
    <row r="31" spans="1:14" ht="54.75" customHeight="1" x14ac:dyDescent="0.25">
      <c r="A31" s="122" t="s">
        <v>85</v>
      </c>
      <c r="B31" s="69" t="s">
        <v>66</v>
      </c>
      <c r="C31" s="76" t="s">
        <v>102</v>
      </c>
      <c r="D31" s="67" t="s">
        <v>8</v>
      </c>
      <c r="E31" s="68" t="s">
        <v>81</v>
      </c>
      <c r="F31" s="69" t="s">
        <v>61</v>
      </c>
      <c r="G31" s="68" t="s">
        <v>124</v>
      </c>
      <c r="H31" s="69" t="s">
        <v>10</v>
      </c>
      <c r="I31" s="69" t="s">
        <v>83</v>
      </c>
      <c r="J31" s="70">
        <v>775</v>
      </c>
      <c r="K31" s="71">
        <f>(J31*0.95)+195</f>
        <v>931.25</v>
      </c>
      <c r="L31" s="74">
        <f t="shared" ref="L31:L38" si="3">K31*0.045</f>
        <v>41.90625</v>
      </c>
      <c r="M31" s="75">
        <f>K31+L31</f>
        <v>973.15625</v>
      </c>
      <c r="N31" s="23"/>
    </row>
    <row r="32" spans="1:14" ht="29.25" customHeight="1" x14ac:dyDescent="0.25">
      <c r="A32" s="122"/>
      <c r="B32" s="96" t="s">
        <v>66</v>
      </c>
      <c r="C32" s="113" t="s">
        <v>92</v>
      </c>
      <c r="D32" s="99" t="s">
        <v>8</v>
      </c>
      <c r="E32" s="95" t="s">
        <v>84</v>
      </c>
      <c r="F32" s="96" t="s">
        <v>29</v>
      </c>
      <c r="G32" s="112" t="s">
        <v>82</v>
      </c>
      <c r="H32" s="69" t="s">
        <v>10</v>
      </c>
      <c r="I32" s="96" t="s">
        <v>24</v>
      </c>
      <c r="J32" s="72">
        <v>680</v>
      </c>
      <c r="K32" s="71">
        <f>(J32*0.95)+195</f>
        <v>841</v>
      </c>
      <c r="L32" s="72">
        <f t="shared" si="3"/>
        <v>37.844999999999999</v>
      </c>
      <c r="M32" s="71">
        <f t="shared" ref="M32:M33" si="4">K32+L32</f>
        <v>878.84500000000003</v>
      </c>
      <c r="N32" s="23"/>
    </row>
    <row r="33" spans="1:14" ht="36" customHeight="1" x14ac:dyDescent="0.25">
      <c r="A33" s="122"/>
      <c r="B33" s="96"/>
      <c r="C33" s="113"/>
      <c r="D33" s="99"/>
      <c r="E33" s="95"/>
      <c r="F33" s="96"/>
      <c r="G33" s="112"/>
      <c r="H33" s="69" t="s">
        <v>14</v>
      </c>
      <c r="I33" s="96"/>
      <c r="J33" s="72">
        <v>585</v>
      </c>
      <c r="K33" s="41">
        <f>(J33*0.95)+195</f>
        <v>750.75</v>
      </c>
      <c r="L33" s="72">
        <f t="shared" si="3"/>
        <v>33.783749999999998</v>
      </c>
      <c r="M33" s="71">
        <f t="shared" si="4"/>
        <v>784.53375000000005</v>
      </c>
      <c r="N33" s="23"/>
    </row>
    <row r="34" spans="1:14" ht="44.25" customHeight="1" x14ac:dyDescent="0.25">
      <c r="A34" s="122"/>
      <c r="B34" s="69" t="s">
        <v>95</v>
      </c>
      <c r="C34" s="73" t="s">
        <v>28</v>
      </c>
      <c r="D34" s="67" t="s">
        <v>8</v>
      </c>
      <c r="E34" s="68" t="s">
        <v>88</v>
      </c>
      <c r="F34" s="69" t="s">
        <v>61</v>
      </c>
      <c r="G34" s="68" t="s">
        <v>86</v>
      </c>
      <c r="H34" s="69" t="s">
        <v>14</v>
      </c>
      <c r="I34" s="69" t="s">
        <v>87</v>
      </c>
      <c r="J34" s="70">
        <v>695</v>
      </c>
      <c r="K34" s="71">
        <f>(J34*0.95)+195</f>
        <v>855.25</v>
      </c>
      <c r="L34" s="74">
        <f t="shared" si="3"/>
        <v>38.486249999999998</v>
      </c>
      <c r="M34" s="75">
        <f t="shared" ref="M34:M45" si="5">K34+L34</f>
        <v>893.73625000000004</v>
      </c>
      <c r="N34" s="23"/>
    </row>
    <row r="35" spans="1:14" ht="51.75" customHeight="1" x14ac:dyDescent="0.25">
      <c r="A35" s="122"/>
      <c r="B35" s="69" t="s">
        <v>95</v>
      </c>
      <c r="C35" s="77" t="s">
        <v>93</v>
      </c>
      <c r="D35" s="67" t="s">
        <v>8</v>
      </c>
      <c r="E35" s="68" t="s">
        <v>89</v>
      </c>
      <c r="F35" s="69" t="s">
        <v>61</v>
      </c>
      <c r="G35" s="68" t="s">
        <v>90</v>
      </c>
      <c r="H35" s="69" t="s">
        <v>10</v>
      </c>
      <c r="I35" s="69" t="s">
        <v>91</v>
      </c>
      <c r="J35" s="70">
        <v>775</v>
      </c>
      <c r="K35" s="71">
        <f>(J35*0.95)+195</f>
        <v>931.25</v>
      </c>
      <c r="L35" s="74">
        <f t="shared" si="3"/>
        <v>41.90625</v>
      </c>
      <c r="M35" s="75">
        <f t="shared" si="5"/>
        <v>973.15625</v>
      </c>
      <c r="N35" s="23"/>
    </row>
    <row r="36" spans="1:14" ht="33.75" customHeight="1" x14ac:dyDescent="0.25">
      <c r="A36" s="119" t="s">
        <v>120</v>
      </c>
      <c r="B36" s="82" t="s">
        <v>66</v>
      </c>
      <c r="C36" s="45" t="s">
        <v>28</v>
      </c>
      <c r="D36" s="83" t="s">
        <v>96</v>
      </c>
      <c r="E36" s="82" t="s">
        <v>97</v>
      </c>
      <c r="F36" s="82" t="s">
        <v>61</v>
      </c>
      <c r="G36" s="82" t="s">
        <v>94</v>
      </c>
      <c r="H36" s="82"/>
      <c r="I36" s="82" t="s">
        <v>74</v>
      </c>
      <c r="J36" s="84">
        <v>625</v>
      </c>
      <c r="K36" s="85">
        <f>(J36*0.95)+180</f>
        <v>773.75</v>
      </c>
      <c r="L36" s="86">
        <f t="shared" si="3"/>
        <v>34.818750000000001</v>
      </c>
      <c r="M36" s="87">
        <f t="shared" si="5"/>
        <v>808.56875000000002</v>
      </c>
      <c r="N36" s="23"/>
    </row>
    <row r="37" spans="1:14" ht="31.5" x14ac:dyDescent="0.25">
      <c r="A37" s="119"/>
      <c r="B37" s="82" t="s">
        <v>66</v>
      </c>
      <c r="C37" s="45" t="s">
        <v>28</v>
      </c>
      <c r="D37" s="83" t="s">
        <v>96</v>
      </c>
      <c r="E37" s="94" t="s">
        <v>98</v>
      </c>
      <c r="F37" s="82" t="s">
        <v>61</v>
      </c>
      <c r="G37" s="82" t="s">
        <v>94</v>
      </c>
      <c r="H37" s="82"/>
      <c r="I37" s="82" t="s">
        <v>39</v>
      </c>
      <c r="J37" s="84">
        <v>595</v>
      </c>
      <c r="K37" s="41">
        <f>(J37*0.95)+180</f>
        <v>745.25</v>
      </c>
      <c r="L37" s="86">
        <f t="shared" si="3"/>
        <v>33.536249999999995</v>
      </c>
      <c r="M37" s="87">
        <f t="shared" si="5"/>
        <v>778.78625</v>
      </c>
      <c r="N37" s="23"/>
    </row>
    <row r="38" spans="1:14" ht="47.25" x14ac:dyDescent="0.25">
      <c r="A38" s="119"/>
      <c r="B38" s="82" t="s">
        <v>77</v>
      </c>
      <c r="C38" s="45" t="s">
        <v>28</v>
      </c>
      <c r="D38" s="83" t="s">
        <v>8</v>
      </c>
      <c r="E38" s="82" t="s">
        <v>99</v>
      </c>
      <c r="F38" s="82" t="s">
        <v>61</v>
      </c>
      <c r="G38" s="82" t="s">
        <v>101</v>
      </c>
      <c r="H38" s="82" t="s">
        <v>126</v>
      </c>
      <c r="I38" s="82" t="s">
        <v>100</v>
      </c>
      <c r="J38" s="84">
        <v>635</v>
      </c>
      <c r="K38" s="85">
        <f>(J38*0.95)+195</f>
        <v>798.25</v>
      </c>
      <c r="L38" s="86">
        <f t="shared" si="3"/>
        <v>35.921250000000001</v>
      </c>
      <c r="M38" s="87">
        <f t="shared" si="5"/>
        <v>834.17124999999999</v>
      </c>
      <c r="N38" s="23"/>
    </row>
    <row r="39" spans="1:14" ht="31.5" x14ac:dyDescent="0.25">
      <c r="A39" s="120" t="s">
        <v>112</v>
      </c>
      <c r="B39" s="33" t="s">
        <v>66</v>
      </c>
      <c r="C39" s="88" t="s">
        <v>102</v>
      </c>
      <c r="D39" s="35" t="s">
        <v>8</v>
      </c>
      <c r="E39" s="94" t="s">
        <v>103</v>
      </c>
      <c r="F39" s="33" t="s">
        <v>61</v>
      </c>
      <c r="G39" s="33" t="s">
        <v>104</v>
      </c>
      <c r="H39" s="33"/>
      <c r="I39" s="33" t="s">
        <v>24</v>
      </c>
      <c r="J39" s="36">
        <v>565</v>
      </c>
      <c r="K39" s="41">
        <f>(J39*0.95)+195</f>
        <v>731.75</v>
      </c>
      <c r="L39" s="89">
        <f t="shared" ref="L39:L42" si="6">K39*0.045</f>
        <v>32.928750000000001</v>
      </c>
      <c r="M39" s="90">
        <f t="shared" si="5"/>
        <v>764.67875000000004</v>
      </c>
      <c r="N39" s="23"/>
    </row>
    <row r="40" spans="1:14" ht="31.5" x14ac:dyDescent="0.25">
      <c r="A40" s="120"/>
      <c r="B40" s="33" t="s">
        <v>105</v>
      </c>
      <c r="C40" s="88" t="s">
        <v>28</v>
      </c>
      <c r="D40" s="35" t="s">
        <v>8</v>
      </c>
      <c r="E40" s="33" t="s">
        <v>106</v>
      </c>
      <c r="F40" s="33" t="s">
        <v>61</v>
      </c>
      <c r="G40" s="33" t="s">
        <v>104</v>
      </c>
      <c r="H40" s="33"/>
      <c r="I40" s="33" t="s">
        <v>47</v>
      </c>
      <c r="J40" s="36">
        <v>635</v>
      </c>
      <c r="K40" s="37">
        <f>(J40*0.95)+195</f>
        <v>798.25</v>
      </c>
      <c r="L40" s="89">
        <f t="shared" si="6"/>
        <v>35.921250000000001</v>
      </c>
      <c r="M40" s="90">
        <f t="shared" si="5"/>
        <v>834.17124999999999</v>
      </c>
      <c r="N40" s="23"/>
    </row>
    <row r="41" spans="1:14" ht="44.25" customHeight="1" x14ac:dyDescent="0.25">
      <c r="A41" s="120"/>
      <c r="B41" s="33" t="s">
        <v>66</v>
      </c>
      <c r="C41" s="88" t="s">
        <v>102</v>
      </c>
      <c r="D41" s="35" t="s">
        <v>20</v>
      </c>
      <c r="E41" s="94" t="s">
        <v>107</v>
      </c>
      <c r="F41" s="33" t="s">
        <v>61</v>
      </c>
      <c r="G41" s="33" t="s">
        <v>104</v>
      </c>
      <c r="H41" s="33"/>
      <c r="I41" s="33" t="s">
        <v>24</v>
      </c>
      <c r="J41" s="36">
        <v>594</v>
      </c>
      <c r="K41" s="41">
        <f>(J41*0.95)+115</f>
        <v>679.3</v>
      </c>
      <c r="L41" s="89">
        <f t="shared" si="6"/>
        <v>30.568499999999997</v>
      </c>
      <c r="M41" s="90">
        <f t="shared" si="5"/>
        <v>709.86849999999993</v>
      </c>
      <c r="N41" s="23"/>
    </row>
    <row r="42" spans="1:14" ht="31.5" x14ac:dyDescent="0.25">
      <c r="A42" s="120"/>
      <c r="B42" s="33" t="s">
        <v>66</v>
      </c>
      <c r="C42" s="88" t="s">
        <v>28</v>
      </c>
      <c r="D42" s="35" t="s">
        <v>96</v>
      </c>
      <c r="E42" s="94" t="s">
        <v>108</v>
      </c>
      <c r="F42" s="33" t="s">
        <v>61</v>
      </c>
      <c r="G42" s="33" t="s">
        <v>104</v>
      </c>
      <c r="H42" s="33"/>
      <c r="I42" s="33" t="s">
        <v>39</v>
      </c>
      <c r="J42" s="36">
        <v>595</v>
      </c>
      <c r="K42" s="41">
        <f>(J42*0.95)+180</f>
        <v>745.25</v>
      </c>
      <c r="L42" s="89">
        <f t="shared" si="6"/>
        <v>33.536249999999995</v>
      </c>
      <c r="M42" s="90">
        <f t="shared" si="5"/>
        <v>778.78625</v>
      </c>
      <c r="N42" s="23"/>
    </row>
    <row r="43" spans="1:14" ht="47.25" x14ac:dyDescent="0.25">
      <c r="A43" s="120"/>
      <c r="B43" s="33" t="s">
        <v>66</v>
      </c>
      <c r="C43" s="88" t="s">
        <v>28</v>
      </c>
      <c r="D43" s="35" t="s">
        <v>8</v>
      </c>
      <c r="E43" s="33" t="s">
        <v>132</v>
      </c>
      <c r="F43" s="33" t="s">
        <v>61</v>
      </c>
      <c r="G43" s="33" t="s">
        <v>104</v>
      </c>
      <c r="H43" s="33"/>
      <c r="I43" s="33" t="s">
        <v>47</v>
      </c>
      <c r="J43" s="36">
        <v>635</v>
      </c>
      <c r="K43" s="37">
        <f>(J43*0.95)+195</f>
        <v>798.25</v>
      </c>
      <c r="L43" s="89">
        <f t="shared" ref="L43:L45" si="7">K43*0.045</f>
        <v>35.921250000000001</v>
      </c>
      <c r="M43" s="90">
        <f t="shared" si="5"/>
        <v>834.17124999999999</v>
      </c>
      <c r="N43" s="23"/>
    </row>
    <row r="44" spans="1:14" ht="31.5" customHeight="1" x14ac:dyDescent="0.25">
      <c r="A44" s="126" t="s">
        <v>113</v>
      </c>
      <c r="B44" s="115" t="s">
        <v>66</v>
      </c>
      <c r="C44" s="116" t="s">
        <v>28</v>
      </c>
      <c r="D44" s="117" t="s">
        <v>96</v>
      </c>
      <c r="E44" s="118" t="s">
        <v>111</v>
      </c>
      <c r="F44" s="115" t="s">
        <v>61</v>
      </c>
      <c r="G44" s="115" t="s">
        <v>48</v>
      </c>
      <c r="H44" s="115"/>
      <c r="I44" s="34" t="s">
        <v>2</v>
      </c>
      <c r="J44" s="42">
        <v>596</v>
      </c>
      <c r="K44" s="41">
        <f t="shared" ref="K44:K50" si="8">(J44*0.95)+180</f>
        <v>746.19999999999993</v>
      </c>
      <c r="L44" s="64">
        <f t="shared" si="7"/>
        <v>33.578999999999994</v>
      </c>
      <c r="M44" s="65">
        <f t="shared" si="5"/>
        <v>779.77899999999988</v>
      </c>
      <c r="N44" s="23"/>
    </row>
    <row r="45" spans="1:14" ht="27.75" customHeight="1" x14ac:dyDescent="0.25">
      <c r="A45" s="126"/>
      <c r="B45" s="115"/>
      <c r="C45" s="116"/>
      <c r="D45" s="117"/>
      <c r="E45" s="118"/>
      <c r="F45" s="115"/>
      <c r="G45" s="115"/>
      <c r="H45" s="115"/>
      <c r="I45" s="34" t="s">
        <v>4</v>
      </c>
      <c r="J45" s="42">
        <v>605</v>
      </c>
      <c r="K45" s="41">
        <f t="shared" si="8"/>
        <v>754.75</v>
      </c>
      <c r="L45" s="64">
        <f t="shared" si="7"/>
        <v>33.963749999999997</v>
      </c>
      <c r="M45" s="65">
        <f t="shared" si="5"/>
        <v>788.71375</v>
      </c>
      <c r="N45" s="23"/>
    </row>
    <row r="46" spans="1:14" ht="30.75" customHeight="1" x14ac:dyDescent="0.25">
      <c r="A46" s="124" t="s">
        <v>49</v>
      </c>
      <c r="B46" s="125" t="s">
        <v>66</v>
      </c>
      <c r="C46" s="46" t="s">
        <v>28</v>
      </c>
      <c r="D46" s="3" t="s">
        <v>37</v>
      </c>
      <c r="E46" s="14" t="s">
        <v>42</v>
      </c>
      <c r="F46" s="38" t="s">
        <v>29</v>
      </c>
      <c r="G46" s="2" t="s">
        <v>38</v>
      </c>
      <c r="H46" s="2"/>
      <c r="I46" s="2" t="s">
        <v>39</v>
      </c>
      <c r="J46" s="4">
        <v>589</v>
      </c>
      <c r="K46" s="13">
        <f t="shared" si="8"/>
        <v>739.55</v>
      </c>
      <c r="L46" s="5">
        <f t="shared" ref="L46:L49" si="9">K46*0.045</f>
        <v>33.27975</v>
      </c>
      <c r="M46" s="6">
        <f t="shared" ref="M46:M48" si="10">K46+L46</f>
        <v>772.82974999999999</v>
      </c>
      <c r="N46" s="23"/>
    </row>
    <row r="47" spans="1:14" ht="31.5" customHeight="1" x14ac:dyDescent="0.25">
      <c r="A47" s="124"/>
      <c r="B47" s="125"/>
      <c r="C47" s="46" t="s">
        <v>28</v>
      </c>
      <c r="D47" s="3" t="s">
        <v>37</v>
      </c>
      <c r="E47" s="14" t="s">
        <v>43</v>
      </c>
      <c r="F47" s="38" t="s">
        <v>29</v>
      </c>
      <c r="G47" s="2" t="s">
        <v>40</v>
      </c>
      <c r="H47" s="2"/>
      <c r="I47" s="2" t="s">
        <v>41</v>
      </c>
      <c r="J47" s="4">
        <v>569</v>
      </c>
      <c r="K47" s="13">
        <f t="shared" si="8"/>
        <v>720.55</v>
      </c>
      <c r="L47" s="5">
        <f t="shared" si="9"/>
        <v>32.424749999999996</v>
      </c>
      <c r="M47" s="6">
        <f t="shared" si="10"/>
        <v>752.97474999999997</v>
      </c>
      <c r="N47" s="23"/>
    </row>
    <row r="48" spans="1:14" ht="30" customHeight="1" x14ac:dyDescent="0.25">
      <c r="A48" s="124"/>
      <c r="B48" s="125"/>
      <c r="C48" s="46" t="s">
        <v>28</v>
      </c>
      <c r="D48" s="3" t="s">
        <v>37</v>
      </c>
      <c r="E48" s="14" t="s">
        <v>44</v>
      </c>
      <c r="F48" s="38" t="s">
        <v>29</v>
      </c>
      <c r="G48" s="2" t="s">
        <v>45</v>
      </c>
      <c r="H48" s="2"/>
      <c r="I48" s="2" t="s">
        <v>46</v>
      </c>
      <c r="J48" s="4">
        <v>489</v>
      </c>
      <c r="K48" s="13">
        <f t="shared" si="8"/>
        <v>644.54999999999995</v>
      </c>
      <c r="L48" s="5">
        <f t="shared" si="9"/>
        <v>29.004749999999998</v>
      </c>
      <c r="M48" s="6">
        <f t="shared" si="10"/>
        <v>673.5547499999999</v>
      </c>
      <c r="N48" s="23"/>
    </row>
    <row r="49" spans="1:14" ht="42.75" customHeight="1" x14ac:dyDescent="0.25">
      <c r="A49" s="92" t="s">
        <v>121</v>
      </c>
      <c r="B49" s="30" t="s">
        <v>66</v>
      </c>
      <c r="C49" s="56" t="s">
        <v>28</v>
      </c>
      <c r="D49" s="29" t="s">
        <v>96</v>
      </c>
      <c r="E49" s="30" t="s">
        <v>115</v>
      </c>
      <c r="F49" s="30" t="s">
        <v>61</v>
      </c>
      <c r="G49" s="30" t="s">
        <v>114</v>
      </c>
      <c r="H49" s="30"/>
      <c r="I49" s="30" t="s">
        <v>116</v>
      </c>
      <c r="J49" s="57">
        <v>578</v>
      </c>
      <c r="K49" s="58">
        <f t="shared" si="8"/>
        <v>729.1</v>
      </c>
      <c r="L49" s="31">
        <f t="shared" si="9"/>
        <v>32.8095</v>
      </c>
      <c r="M49" s="32">
        <f>K49+L49</f>
        <v>761.90949999999998</v>
      </c>
      <c r="N49" s="23"/>
    </row>
    <row r="50" spans="1:14" ht="48" customHeight="1" x14ac:dyDescent="0.25">
      <c r="A50" s="93" t="s">
        <v>32</v>
      </c>
      <c r="B50" s="48" t="s">
        <v>66</v>
      </c>
      <c r="C50" s="49" t="s">
        <v>28</v>
      </c>
      <c r="D50" s="50" t="s">
        <v>96</v>
      </c>
      <c r="E50" s="48" t="s">
        <v>117</v>
      </c>
      <c r="F50" s="48" t="s">
        <v>61</v>
      </c>
      <c r="G50" s="48" t="s">
        <v>32</v>
      </c>
      <c r="H50" s="48"/>
      <c r="I50" s="51" t="s">
        <v>74</v>
      </c>
      <c r="J50" s="52">
        <v>641</v>
      </c>
      <c r="K50" s="53">
        <f t="shared" si="8"/>
        <v>788.94999999999993</v>
      </c>
      <c r="L50" s="54">
        <f t="shared" ref="L50" si="11">K50*0.045</f>
        <v>35.502749999999999</v>
      </c>
      <c r="M50" s="55">
        <f>K50+L50</f>
        <v>824.45274999999992</v>
      </c>
      <c r="N50" s="23"/>
    </row>
    <row r="51" spans="1:14" ht="38.25" customHeight="1" x14ac:dyDescent="0.25">
      <c r="A51" s="123" t="s">
        <v>35</v>
      </c>
      <c r="B51" s="7" t="s">
        <v>118</v>
      </c>
      <c r="C51" s="47" t="s">
        <v>28</v>
      </c>
      <c r="D51" s="8" t="s">
        <v>36</v>
      </c>
      <c r="E51" s="14" t="s">
        <v>119</v>
      </c>
      <c r="F51" s="7" t="s">
        <v>29</v>
      </c>
      <c r="G51" s="7" t="s">
        <v>35</v>
      </c>
      <c r="H51" s="7"/>
      <c r="I51" s="28" t="s">
        <v>2</v>
      </c>
      <c r="J51" s="9">
        <v>399</v>
      </c>
      <c r="K51" s="13">
        <f>(J51*0.95)+25</f>
        <v>404.04999999999995</v>
      </c>
      <c r="L51" s="11">
        <f>K51*0.045</f>
        <v>18.182249999999996</v>
      </c>
      <c r="M51" s="12">
        <f>K51+L51</f>
        <v>422.23224999999996</v>
      </c>
      <c r="N51" s="23"/>
    </row>
    <row r="52" spans="1:14" ht="42" customHeight="1" x14ac:dyDescent="0.25">
      <c r="A52" s="123"/>
      <c r="B52" s="7" t="s">
        <v>133</v>
      </c>
      <c r="C52" s="47" t="s">
        <v>55</v>
      </c>
      <c r="D52" s="8" t="s">
        <v>52</v>
      </c>
      <c r="E52" s="17" t="s">
        <v>53</v>
      </c>
      <c r="F52" s="7" t="s">
        <v>50</v>
      </c>
      <c r="G52" s="7" t="s">
        <v>51</v>
      </c>
      <c r="H52" s="28"/>
      <c r="I52" s="7" t="s">
        <v>54</v>
      </c>
      <c r="J52" s="9">
        <v>610</v>
      </c>
      <c r="K52" s="10">
        <f>(J52*0.95)+350</f>
        <v>929.5</v>
      </c>
      <c r="L52" s="11">
        <f t="shared" ref="L52" si="12">K52*0.045</f>
        <v>41.827500000000001</v>
      </c>
      <c r="M52" s="12">
        <f t="shared" ref="M52" si="13">K52+L52</f>
        <v>971.32749999999999</v>
      </c>
      <c r="N52" s="23"/>
    </row>
  </sheetData>
  <mergeCells count="68">
    <mergeCell ref="A51:A52"/>
    <mergeCell ref="H44:H45"/>
    <mergeCell ref="A46:A48"/>
    <mergeCell ref="B46:B48"/>
    <mergeCell ref="A44:A45"/>
    <mergeCell ref="A1:G4"/>
    <mergeCell ref="B44:B45"/>
    <mergeCell ref="C44:C45"/>
    <mergeCell ref="D44:D45"/>
    <mergeCell ref="E44:E45"/>
    <mergeCell ref="F44:F45"/>
    <mergeCell ref="G44:G45"/>
    <mergeCell ref="A36:A38"/>
    <mergeCell ref="A39:A43"/>
    <mergeCell ref="A10:A13"/>
    <mergeCell ref="A19:A20"/>
    <mergeCell ref="A15:A18"/>
    <mergeCell ref="A21:A24"/>
    <mergeCell ref="A25:A30"/>
    <mergeCell ref="A31:A35"/>
    <mergeCell ref="B32:B33"/>
    <mergeCell ref="C32:C33"/>
    <mergeCell ref="D32:D33"/>
    <mergeCell ref="E32:E33"/>
    <mergeCell ref="F32:F33"/>
    <mergeCell ref="G32:G33"/>
    <mergeCell ref="I32:I33"/>
    <mergeCell ref="G25:G30"/>
    <mergeCell ref="F25:F30"/>
    <mergeCell ref="E25:E30"/>
    <mergeCell ref="D25:D30"/>
    <mergeCell ref="C25:C30"/>
    <mergeCell ref="B25:B30"/>
    <mergeCell ref="J25:J30"/>
    <mergeCell ref="K25:K30"/>
    <mergeCell ref="L25:L30"/>
    <mergeCell ref="M25:M30"/>
    <mergeCell ref="I25:I26"/>
    <mergeCell ref="I27:I29"/>
    <mergeCell ref="H25:H26"/>
    <mergeCell ref="H27:H29"/>
    <mergeCell ref="M7:M8"/>
    <mergeCell ref="A7:A9"/>
    <mergeCell ref="B7:B8"/>
    <mergeCell ref="C7:C8"/>
    <mergeCell ref="D7:D8"/>
    <mergeCell ref="E7:E8"/>
    <mergeCell ref="G7:G8"/>
    <mergeCell ref="F7:F8"/>
    <mergeCell ref="H7:H8"/>
    <mergeCell ref="I7:I8"/>
    <mergeCell ref="J7:J8"/>
    <mergeCell ref="K7:K8"/>
    <mergeCell ref="L7:L8"/>
    <mergeCell ref="E19:E20"/>
    <mergeCell ref="F19:F20"/>
    <mergeCell ref="B10:B12"/>
    <mergeCell ref="B15:B18"/>
    <mergeCell ref="B21:B24"/>
    <mergeCell ref="C10:C12"/>
    <mergeCell ref="D15:D18"/>
    <mergeCell ref="C15:C18"/>
    <mergeCell ref="B19:B20"/>
    <mergeCell ref="C19:C20"/>
    <mergeCell ref="D19:D20"/>
    <mergeCell ref="F21:F24"/>
    <mergeCell ref="C21:C24"/>
    <mergeCell ref="D21:D24"/>
  </mergeCells>
  <pageMargins left="0" right="0" top="0" bottom="0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FEVRIER 2021 </vt:lpstr>
      <vt:lpstr>Feuil3</vt:lpstr>
      <vt:lpstr>'FEVRIER 2021 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vnombry</dc:creator>
  <cp:lastModifiedBy>Patricia Andrea</cp:lastModifiedBy>
  <cp:lastPrinted>2019-07-17T10:21:33Z</cp:lastPrinted>
  <dcterms:created xsi:type="dcterms:W3CDTF">2019-07-17T08:34:16Z</dcterms:created>
  <dcterms:modified xsi:type="dcterms:W3CDTF">2020-10-21T12:54:53Z</dcterms:modified>
</cp:coreProperties>
</file>